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INGRESOS 2017-2021" sheetId="1" r:id="rId1"/>
  </sheets>
  <calcPr calcId="125725"/>
</workbook>
</file>

<file path=xl/calcChain.xml><?xml version="1.0" encoding="utf-8"?>
<calcChain xmlns="http://schemas.openxmlformats.org/spreadsheetml/2006/main">
  <c r="G25" i="1"/>
  <c r="F25"/>
  <c r="E25"/>
  <c r="D25"/>
  <c r="C25"/>
  <c r="B25"/>
  <c r="C22"/>
  <c r="D22" s="1"/>
  <c r="E22" s="1"/>
  <c r="F22" s="1"/>
  <c r="G22" s="1"/>
  <c r="C21"/>
  <c r="C20" s="1"/>
  <c r="B20"/>
  <c r="B27" s="1"/>
  <c r="C18"/>
  <c r="D18" s="1"/>
  <c r="E18" s="1"/>
  <c r="F18" s="1"/>
  <c r="G18" s="1"/>
  <c r="C17"/>
  <c r="D17" s="1"/>
  <c r="E17" s="1"/>
  <c r="F17" s="1"/>
  <c r="G17" s="1"/>
  <c r="D15"/>
  <c r="E15" s="1"/>
  <c r="F15" s="1"/>
  <c r="G15" s="1"/>
  <c r="C15"/>
  <c r="C14"/>
  <c r="D14" s="1"/>
  <c r="E14" s="1"/>
  <c r="F14" s="1"/>
  <c r="G14" s="1"/>
  <c r="D13"/>
  <c r="E13" s="1"/>
  <c r="F13" s="1"/>
  <c r="G13" s="1"/>
  <c r="C13"/>
  <c r="C12"/>
  <c r="D12" s="1"/>
  <c r="E12" s="1"/>
  <c r="F12" s="1"/>
  <c r="G12" s="1"/>
  <c r="D11"/>
  <c r="E11" s="1"/>
  <c r="F11" s="1"/>
  <c r="G11" s="1"/>
  <c r="C11"/>
  <c r="C9"/>
  <c r="D9" s="1"/>
  <c r="B8"/>
  <c r="E9" l="1"/>
  <c r="D8"/>
  <c r="C8"/>
  <c r="D21"/>
  <c r="C27"/>
  <c r="E21" l="1"/>
  <c r="D20"/>
  <c r="D27" s="1"/>
  <c r="E8"/>
  <c r="F9"/>
  <c r="F21" l="1"/>
  <c r="E20"/>
  <c r="E27" s="1"/>
  <c r="F8"/>
  <c r="G9"/>
  <c r="F20" l="1"/>
  <c r="F27" s="1"/>
  <c r="G21"/>
  <c r="G20" s="1"/>
  <c r="G27" s="1"/>
  <c r="G8"/>
</calcChain>
</file>

<file path=xl/sharedStrings.xml><?xml version="1.0" encoding="utf-8"?>
<sst xmlns="http://schemas.openxmlformats.org/spreadsheetml/2006/main" count="30" uniqueCount="30">
  <si>
    <t>GOBIERNO DEL ESTADO DE MICHOACÁN</t>
  </si>
  <si>
    <t xml:space="preserve">PROYECCIÓN DE LEY DE INGRESOS </t>
  </si>
  <si>
    <t>(PESOS)</t>
  </si>
  <si>
    <t>Año en Cuestión</t>
  </si>
  <si>
    <t>C o n c e p t o</t>
  </si>
  <si>
    <t>Iniciativa 2017</t>
  </si>
  <si>
    <t>1.      Ingresos de Libre Disposición 
(1=A+B+C+D+E+F+G+H+I+J+K)</t>
  </si>
  <si>
    <t xml:space="preserve">A.      Impuestos
</t>
  </si>
  <si>
    <t>B.     Cuotas y Aportaciones de Seguridad Social</t>
  </si>
  <si>
    <t>C.     Contribuciones de Mejoras</t>
  </si>
  <si>
    <t>D.     Derechos</t>
  </si>
  <si>
    <t>E.     Productos</t>
  </si>
  <si>
    <t>F.     Aprovechamientos</t>
  </si>
  <si>
    <t>G.     Ingresos por Venta de Bienes y Servicios</t>
  </si>
  <si>
    <t>H.     Transferenicas, Asignaciones Subsidios y Otras Ayudas</t>
  </si>
  <si>
    <t>I.       Participaciones</t>
  </si>
  <si>
    <t>J.      Incentivos Económicos</t>
  </si>
  <si>
    <t>K.     Convenios</t>
  </si>
  <si>
    <t>2.-Transferencias Federales Etiquetadas (2=A+B+C+D)</t>
  </si>
  <si>
    <t>A.       Aportaciones</t>
  </si>
  <si>
    <t>B.       Convenios</t>
  </si>
  <si>
    <t>C.       Fondos Distintos de Aportaciones</t>
  </si>
  <si>
    <t>D.       Transferencias, Asignaciones, Subsidios y Otras Ayudas</t>
  </si>
  <si>
    <t>3.- Ingresos de financiamientos (3=A)</t>
  </si>
  <si>
    <t>A. Ingresos derivados de Financiamientos</t>
  </si>
  <si>
    <t>4.-Total de Ingresos Proyectados  (4=1+2+3)</t>
  </si>
  <si>
    <t>Datos Informativos</t>
  </si>
  <si>
    <t>1. Ingresos Derivados de Financiamientos con Fuente de Pago de Ingresos de Libre Disposición</t>
  </si>
  <si>
    <t xml:space="preserve">2. Ingresos Derivados de Financiamientos con Fuente de Pago de Transferencias Federles Etiquetadas </t>
  </si>
  <si>
    <t>3.- Ingresos Derivados de Financiamientos (3=1+2)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</si>
</sst>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General_)"/>
    <numFmt numFmtId="167" formatCode="#,##0_ ;\-#,##0\ "/>
    <numFmt numFmtId="168" formatCode="_-* #,##0.00\ _€_-;\-* #,##0.00\ _€_-;_-* &quot;-&quot;??\ _€_-;_-@_-"/>
    <numFmt numFmtId="169" formatCode="_-* #,##0_-;\-* #,##0_-;_-* \-_-;_-@_-"/>
    <numFmt numFmtId="170" formatCode="_-* #,##0.00_-;\-* #,##0.00_-;_-* \-??_-;_-@_-"/>
    <numFmt numFmtId="171" formatCode="_-* #,##0\ _P_t_s_-;\-* #,##0\ _P_t_s_-;_-* \-??\ _P_t_s_-;_-@_-"/>
    <numFmt numFmtId="172" formatCode="dddd&quot;, &quot;dd&quot; de &quot;mmmm&quot; de &quot;yyyy"/>
    <numFmt numFmtId="173" formatCode="_-* #,##0.00\ _€_-;\-* #,##0.00\ _€_-;_-* \-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166" fontId="4" fillId="0" borderId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7" fillId="0" borderId="0" applyFill="0" applyBorder="0" applyAlignment="0" applyProtection="0"/>
    <xf numFmtId="170" fontId="7" fillId="0" borderId="0" applyFill="0" applyBorder="0" applyAlignment="0" applyProtection="0"/>
    <xf numFmtId="167" fontId="7" fillId="0" borderId="0" applyFill="0" applyBorder="0" applyAlignment="0" applyProtection="0"/>
    <xf numFmtId="171" fontId="7" fillId="0" borderId="0" applyFill="0" applyBorder="0" applyAlignment="0" applyProtection="0"/>
    <xf numFmtId="172" fontId="7" fillId="0" borderId="0" applyFill="0" applyBorder="0" applyAlignment="0" applyProtection="0"/>
    <xf numFmtId="173" fontId="7" fillId="0" borderId="0" applyFill="0" applyBorder="0" applyAlignment="0" applyProtection="0"/>
    <xf numFmtId="170" fontId="7" fillId="0" borderId="0" applyFill="0" applyBorder="0" applyAlignment="0" applyProtection="0"/>
    <xf numFmtId="43" fontId="1" fillId="0" borderId="0" applyFont="0" applyFill="0" applyBorder="0" applyAlignment="0" applyProtection="0"/>
    <xf numFmtId="170" fontId="7" fillId="0" borderId="0" applyFill="0" applyBorder="0" applyAlignment="0" applyProtection="0"/>
    <xf numFmtId="173" fontId="7" fillId="0" borderId="0" applyFill="0" applyBorder="0" applyAlignment="0" applyProtection="0"/>
    <xf numFmtId="0" fontId="5" fillId="0" borderId="0"/>
    <xf numFmtId="37" fontId="5" fillId="0" borderId="0"/>
    <xf numFmtId="0" fontId="1" fillId="0" borderId="0"/>
    <xf numFmtId="37" fontId="5" fillId="0" borderId="0"/>
    <xf numFmtId="0" fontId="5" fillId="0" borderId="0"/>
    <xf numFmtId="0" fontId="1" fillId="0" borderId="0"/>
    <xf numFmtId="37" fontId="5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Fill="1" applyBorder="1"/>
    <xf numFmtId="0" fontId="3" fillId="0" borderId="3" xfId="0" applyFont="1" applyFill="1" applyBorder="1" applyAlignment="1">
      <alignment horizontal="left" vertical="top" wrapText="1"/>
    </xf>
    <xf numFmtId="164" fontId="3" fillId="0" borderId="3" xfId="1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justify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2" fontId="3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/>
    </xf>
    <xf numFmtId="3" fontId="2" fillId="0" borderId="3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justify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wrapText="1"/>
    </xf>
    <xf numFmtId="2" fontId="3" fillId="0" borderId="0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justify" vertical="center" wrapText="1"/>
    </xf>
    <xf numFmtId="165" fontId="3" fillId="0" borderId="3" xfId="0" applyNumberFormat="1" applyFont="1" applyFill="1" applyBorder="1"/>
  </cellXfs>
  <cellStyles count="26">
    <cellStyle name="=C:\WINNT\SYSTEM32\COMMAND.COM" xfId="2"/>
    <cellStyle name="Millares" xfId="1" builtinId="3"/>
    <cellStyle name="Millares 10" xfId="3"/>
    <cellStyle name="Millares 11" xfId="4"/>
    <cellStyle name="Millares 12" xfId="5"/>
    <cellStyle name="Millares 2" xfId="6"/>
    <cellStyle name="Millares 2 2" xfId="7"/>
    <cellStyle name="Millares 2 3" xfId="8"/>
    <cellStyle name="Millares 3" xfId="9"/>
    <cellStyle name="Millares 4" xfId="10"/>
    <cellStyle name="Millares 5" xfId="11"/>
    <cellStyle name="Millares 6" xfId="12"/>
    <cellStyle name="Millares 7" xfId="13"/>
    <cellStyle name="Millares 7 2" xfId="14"/>
    <cellStyle name="Millares 8" xfId="15"/>
    <cellStyle name="Millares 9" xfId="16"/>
    <cellStyle name="Normal" xfId="0" builtinId="0"/>
    <cellStyle name="Normal 2" xfId="17"/>
    <cellStyle name="Normal 2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Normal="100" workbookViewId="0">
      <pane ySplit="1875" topLeftCell="A31" activePane="bottomLeft"/>
      <selection activeCell="F4" sqref="F4:G5"/>
      <selection pane="bottomLeft" activeCell="C22" sqref="C22:G22"/>
    </sheetView>
  </sheetViews>
  <sheetFormatPr baseColWidth="10" defaultRowHeight="15"/>
  <cols>
    <col min="1" max="1" width="39.85546875" style="9" customWidth="1"/>
    <col min="2" max="2" width="19.7109375" style="9" customWidth="1"/>
    <col min="3" max="3" width="18.7109375" style="9" bestFit="1" customWidth="1"/>
    <col min="4" max="4" width="21.7109375" style="9" bestFit="1" customWidth="1"/>
    <col min="5" max="5" width="18.7109375" style="9" bestFit="1" customWidth="1"/>
    <col min="6" max="6" width="18.7109375" style="9" customWidth="1"/>
    <col min="7" max="7" width="18.7109375" style="2" bestFit="1" customWidth="1"/>
    <col min="8" max="16384" width="11.42578125" style="2"/>
  </cols>
  <sheetData>
    <row r="1" spans="1:7" ht="15.75">
      <c r="A1" s="1" t="s">
        <v>0</v>
      </c>
      <c r="B1" s="1"/>
      <c r="C1" s="1"/>
      <c r="D1" s="1"/>
      <c r="E1" s="1"/>
      <c r="F1" s="1"/>
    </row>
    <row r="2" spans="1:7" ht="15.75">
      <c r="A2" s="1" t="s">
        <v>1</v>
      </c>
      <c r="B2" s="1"/>
      <c r="C2" s="1"/>
      <c r="D2" s="1"/>
      <c r="E2" s="1"/>
      <c r="F2" s="1"/>
    </row>
    <row r="3" spans="1:7" ht="15.75">
      <c r="A3" s="1" t="s">
        <v>2</v>
      </c>
      <c r="B3" s="1"/>
      <c r="C3" s="1"/>
      <c r="D3" s="1"/>
      <c r="E3" s="1"/>
      <c r="F3" s="1"/>
    </row>
    <row r="4" spans="1:7" ht="15.75">
      <c r="A4" s="3"/>
      <c r="B4" s="3"/>
      <c r="C4" s="4"/>
      <c r="D4" s="5"/>
      <c r="E4" s="4"/>
      <c r="F4" s="4"/>
      <c r="G4" s="4"/>
    </row>
    <row r="5" spans="1:7" s="9" customFormat="1" ht="15.75" customHeight="1">
      <c r="A5" s="6"/>
      <c r="B5" s="6"/>
      <c r="C5" s="7"/>
      <c r="D5" s="8"/>
      <c r="E5" s="6"/>
      <c r="F5" s="6"/>
      <c r="G5" s="6"/>
    </row>
    <row r="6" spans="1:7" s="9" customFormat="1" ht="15.75" customHeight="1">
      <c r="A6" s="10"/>
      <c r="B6" s="10" t="s">
        <v>3</v>
      </c>
      <c r="C6" s="10"/>
      <c r="D6" s="10"/>
      <c r="E6" s="10"/>
      <c r="F6" s="10"/>
      <c r="G6" s="10"/>
    </row>
    <row r="7" spans="1:7" ht="15.75">
      <c r="A7" s="11" t="s">
        <v>4</v>
      </c>
      <c r="B7" s="11" t="s">
        <v>5</v>
      </c>
      <c r="C7" s="11">
        <v>2018</v>
      </c>
      <c r="D7" s="11">
        <v>2019</v>
      </c>
      <c r="E7" s="11">
        <v>2020</v>
      </c>
      <c r="F7" s="11">
        <v>2021</v>
      </c>
      <c r="G7" s="11">
        <v>2022</v>
      </c>
    </row>
    <row r="8" spans="1:7" ht="31.5">
      <c r="A8" s="12" t="s">
        <v>6</v>
      </c>
      <c r="B8" s="13">
        <f t="shared" ref="B8:G8" si="0">SUM(B9:B19)</f>
        <v>25649905774</v>
      </c>
      <c r="C8" s="13">
        <f t="shared" si="0"/>
        <v>26717692665</v>
      </c>
      <c r="D8" s="13">
        <f t="shared" si="0"/>
        <v>27569582817</v>
      </c>
      <c r="E8" s="13">
        <f t="shared" si="0"/>
        <v>28449181309</v>
      </c>
      <c r="F8" s="13">
        <f t="shared" si="0"/>
        <v>29302656749</v>
      </c>
      <c r="G8" s="13">
        <f t="shared" si="0"/>
        <v>30181736451</v>
      </c>
    </row>
    <row r="9" spans="1:7" ht="15.75" customHeight="1">
      <c r="A9" s="14" t="s">
        <v>7</v>
      </c>
      <c r="B9" s="15">
        <v>1270293756</v>
      </c>
      <c r="C9" s="15">
        <f>ROUND(B9*1.0175,0)</f>
        <v>1292523897</v>
      </c>
      <c r="D9" s="15">
        <f>ROUND(C9*1.0175,0)</f>
        <v>1315143065</v>
      </c>
      <c r="E9" s="15">
        <f>ROUND(D9*1.0175,0)</f>
        <v>1338158069</v>
      </c>
      <c r="F9" s="15">
        <f>ROUND(E9*1.0175,0)</f>
        <v>1361575835</v>
      </c>
      <c r="G9" s="15">
        <f>ROUND(F9*1.0175,0)</f>
        <v>1385403412</v>
      </c>
    </row>
    <row r="10" spans="1:7" ht="30.75" customHeight="1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>
      <c r="A11" s="14" t="s">
        <v>9</v>
      </c>
      <c r="B11" s="17">
        <v>0</v>
      </c>
      <c r="C11" s="17">
        <f>B11*1.0175</f>
        <v>0</v>
      </c>
      <c r="D11" s="17">
        <f>C11*1.0175</f>
        <v>0</v>
      </c>
      <c r="E11" s="17">
        <f>D11*1.0175</f>
        <v>0</v>
      </c>
      <c r="F11" s="17">
        <f>E11*1.0175</f>
        <v>0</v>
      </c>
      <c r="G11" s="17">
        <f>F11*1.0175</f>
        <v>0</v>
      </c>
    </row>
    <row r="12" spans="1:7" ht="18" customHeight="1">
      <c r="A12" s="14" t="s">
        <v>10</v>
      </c>
      <c r="B12" s="15">
        <v>2048299332</v>
      </c>
      <c r="C12" s="15">
        <f t="shared" ref="C12:G15" si="1">ROUND(B12*1.0175,0)</f>
        <v>2084144570</v>
      </c>
      <c r="D12" s="15">
        <f t="shared" si="1"/>
        <v>2120617100</v>
      </c>
      <c r="E12" s="15">
        <f t="shared" si="1"/>
        <v>2157727899</v>
      </c>
      <c r="F12" s="15">
        <f t="shared" si="1"/>
        <v>2195488137</v>
      </c>
      <c r="G12" s="15">
        <f t="shared" si="1"/>
        <v>2233909179</v>
      </c>
    </row>
    <row r="13" spans="1:7" ht="15" customHeight="1">
      <c r="A13" s="14" t="s">
        <v>11</v>
      </c>
      <c r="B13" s="15">
        <v>208024407</v>
      </c>
      <c r="C13" s="15">
        <f t="shared" si="1"/>
        <v>211664834</v>
      </c>
      <c r="D13" s="15">
        <f t="shared" si="1"/>
        <v>215368969</v>
      </c>
      <c r="E13" s="15">
        <f t="shared" si="1"/>
        <v>219137926</v>
      </c>
      <c r="F13" s="15">
        <f t="shared" si="1"/>
        <v>222972840</v>
      </c>
      <c r="G13" s="15">
        <f t="shared" si="1"/>
        <v>226874865</v>
      </c>
    </row>
    <row r="14" spans="1:7" ht="15.75" customHeight="1">
      <c r="A14" s="14" t="s">
        <v>12</v>
      </c>
      <c r="B14" s="15">
        <v>231252385</v>
      </c>
      <c r="C14" s="15">
        <f t="shared" si="1"/>
        <v>235299302</v>
      </c>
      <c r="D14" s="15">
        <f t="shared" si="1"/>
        <v>239417040</v>
      </c>
      <c r="E14" s="15">
        <f t="shared" si="1"/>
        <v>243606838</v>
      </c>
      <c r="F14" s="15">
        <f t="shared" si="1"/>
        <v>247869958</v>
      </c>
      <c r="G14" s="15">
        <f t="shared" si="1"/>
        <v>252207682</v>
      </c>
    </row>
    <row r="15" spans="1:7" ht="28.5" customHeight="1">
      <c r="A15" s="16" t="s">
        <v>13</v>
      </c>
      <c r="B15" s="15">
        <v>14975259</v>
      </c>
      <c r="C15" s="15">
        <f t="shared" si="1"/>
        <v>15237326</v>
      </c>
      <c r="D15" s="15">
        <f t="shared" si="1"/>
        <v>15503979</v>
      </c>
      <c r="E15" s="15">
        <f t="shared" si="1"/>
        <v>15775299</v>
      </c>
      <c r="F15" s="15">
        <f t="shared" si="1"/>
        <v>16051367</v>
      </c>
      <c r="G15" s="15">
        <f t="shared" si="1"/>
        <v>16332266</v>
      </c>
    </row>
    <row r="16" spans="1:7" ht="15.75" customHeight="1">
      <c r="A16" s="14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>
      <c r="A17" s="14" t="s">
        <v>15</v>
      </c>
      <c r="B17" s="15">
        <v>21877060635</v>
      </c>
      <c r="C17" s="15">
        <f>ROUND(B17*1.0175,0)+618913540</f>
        <v>22878822736</v>
      </c>
      <c r="D17" s="15">
        <f>ROUND(C17*1.0175,0)+384330530</f>
        <v>23663532664</v>
      </c>
      <c r="E17" s="15">
        <f>ROUND(D17*1.0175,0)+397130792</f>
        <v>24474775278</v>
      </c>
      <c r="F17" s="15">
        <f>ROUND(E17*1.0175,0)+355614767</f>
        <v>25258698612</v>
      </c>
      <c r="G17" s="15">
        <f>ROUND(F17*1.0175,0)+366283209</f>
        <v>26067009047</v>
      </c>
    </row>
    <row r="18" spans="1:7">
      <c r="A18" s="16" t="s">
        <v>16</v>
      </c>
      <c r="B18" s="15"/>
      <c r="C18" s="15">
        <f>ROUND(B18*1.0175,0)</f>
        <v>0</v>
      </c>
      <c r="D18" s="15">
        <f>ROUND(C18*1.0175,0)</f>
        <v>0</v>
      </c>
      <c r="E18" s="15">
        <f>ROUND(D18*1.0175,0)</f>
        <v>0</v>
      </c>
      <c r="F18" s="15">
        <f>ROUND(E18*1.0175,0)</f>
        <v>0</v>
      </c>
      <c r="G18" s="15">
        <f>ROUND(F18*1.0175,0)</f>
        <v>0</v>
      </c>
    </row>
    <row r="19" spans="1:7">
      <c r="A19" s="16" t="s">
        <v>17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ht="38.25" customHeight="1">
      <c r="A20" s="19" t="s">
        <v>18</v>
      </c>
      <c r="B20" s="20">
        <f t="shared" ref="B20:G20" si="2">B21+B22+B23+B24</f>
        <v>36147989429</v>
      </c>
      <c r="C20" s="20">
        <f t="shared" si="2"/>
        <v>37232429112</v>
      </c>
      <c r="D20" s="20">
        <f t="shared" si="2"/>
        <v>38349401985</v>
      </c>
      <c r="E20" s="20">
        <f t="shared" si="2"/>
        <v>39499884045</v>
      </c>
      <c r="F20" s="20">
        <f t="shared" si="2"/>
        <v>40684880566</v>
      </c>
      <c r="G20" s="20">
        <f t="shared" si="2"/>
        <v>41905426983</v>
      </c>
    </row>
    <row r="21" spans="1:7" ht="19.5" customHeight="1">
      <c r="A21" s="16" t="s">
        <v>19</v>
      </c>
      <c r="B21" s="15">
        <v>28505606150</v>
      </c>
      <c r="C21" s="15">
        <f>ROUND(B21*1.0175,0)</f>
        <v>29004454258</v>
      </c>
      <c r="D21" s="15">
        <f>ROUND(C21*1.0175,0)</f>
        <v>29512032208</v>
      </c>
      <c r="E21" s="15">
        <f>ROUND(D21*1.0175,0)</f>
        <v>30028492772</v>
      </c>
      <c r="F21" s="15">
        <f>ROUND(E21*1.0175,0)</f>
        <v>30553991396</v>
      </c>
      <c r="G21" s="15">
        <f>ROUND(F21*1.0175,0)</f>
        <v>31088686245</v>
      </c>
    </row>
    <row r="22" spans="1:7">
      <c r="A22" s="14" t="s">
        <v>20</v>
      </c>
      <c r="B22" s="15">
        <v>7642383279</v>
      </c>
      <c r="C22" s="15">
        <f>ROUND(B22*1.0175,0)+451849868</f>
        <v>8227974854</v>
      </c>
      <c r="D22" s="15">
        <f>ROUND(C22*1.0175,0)+465405363</f>
        <v>8837369777</v>
      </c>
      <c r="E22" s="15">
        <f>ROUND(D22*1.0175,0)+479367525</f>
        <v>9471391273</v>
      </c>
      <c r="F22" s="15">
        <f>ROUND(E22*1.0175,0)+493748550</f>
        <v>10130889170</v>
      </c>
      <c r="G22" s="15">
        <f>ROUND(F22*1.0175,0)+508561008</f>
        <v>10816740738</v>
      </c>
    </row>
    <row r="23" spans="1:7" ht="30">
      <c r="A23" s="16" t="s">
        <v>21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16.5" customHeight="1">
      <c r="A24" s="14" t="s">
        <v>22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31.5">
      <c r="A25" s="19" t="s">
        <v>23</v>
      </c>
      <c r="B25" s="21">
        <f t="shared" ref="B25:G25" si="3">B26</f>
        <v>0</v>
      </c>
      <c r="C25" s="21">
        <f t="shared" si="3"/>
        <v>0</v>
      </c>
      <c r="D25" s="21">
        <f t="shared" si="3"/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</row>
    <row r="26" spans="1:7" ht="31.5" customHeight="1">
      <c r="A26" s="22" t="s">
        <v>24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29.25" customHeight="1">
      <c r="A27" s="19" t="s">
        <v>25</v>
      </c>
      <c r="B27" s="23">
        <f t="shared" ref="B27:G27" si="4">B9+B10+B11+B12+B13+B14+B15+B17+B18+B19+B20</f>
        <v>61797895203</v>
      </c>
      <c r="C27" s="23">
        <f t="shared" si="4"/>
        <v>63950121777</v>
      </c>
      <c r="D27" s="23">
        <f t="shared" si="4"/>
        <v>65918984802</v>
      </c>
      <c r="E27" s="23">
        <f t="shared" si="4"/>
        <v>67949065354</v>
      </c>
      <c r="F27" s="23">
        <f t="shared" si="4"/>
        <v>69987537315</v>
      </c>
      <c r="G27" s="23">
        <f t="shared" si="4"/>
        <v>72087163434</v>
      </c>
    </row>
    <row r="28" spans="1:7" ht="15.75">
      <c r="A28" s="24"/>
      <c r="B28" s="25"/>
      <c r="C28" s="26"/>
      <c r="D28" s="26"/>
      <c r="E28" s="26"/>
      <c r="F28" s="26"/>
      <c r="G28" s="26"/>
    </row>
    <row r="29" spans="1:7" ht="15.75">
      <c r="A29" s="27" t="s">
        <v>26</v>
      </c>
      <c r="B29" s="28"/>
      <c r="C29" s="28"/>
      <c r="D29" s="28"/>
      <c r="E29" s="28"/>
      <c r="F29" s="28"/>
      <c r="G29" s="28"/>
    </row>
    <row r="30" spans="1:7" ht="45">
      <c r="A30" s="29" t="s">
        <v>27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</row>
    <row r="31" spans="1:7" ht="60">
      <c r="A31" s="29" t="s">
        <v>28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</row>
    <row r="32" spans="1:7" ht="30">
      <c r="A32" s="29" t="s">
        <v>29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</row>
  </sheetData>
  <mergeCells count="3">
    <mergeCell ref="A1:F1"/>
    <mergeCell ref="A2:F2"/>
    <mergeCell ref="A3:F3"/>
  </mergeCells>
  <printOptions horizontalCentered="1"/>
  <pageMargins left="0.70866141732283472" right="0.11811023622047245" top="0.94488188976377963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2017-2021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</dc:creator>
  <cp:lastModifiedBy>Jessi</cp:lastModifiedBy>
  <dcterms:created xsi:type="dcterms:W3CDTF">2018-06-15T17:45:21Z</dcterms:created>
  <dcterms:modified xsi:type="dcterms:W3CDTF">2018-06-15T17:46:12Z</dcterms:modified>
</cp:coreProperties>
</file>